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DISTRITAL\2025 UD\00. Solicitudes Externas\09. Presupuesto 2025\"/>
    </mc:Choice>
  </mc:AlternateContent>
  <bookViews>
    <workbookView xWindow="-120" yWindow="-120" windowWidth="29040" windowHeight="15840"/>
  </bookViews>
  <sheets>
    <sheet name="Inversión 2025 (2)" sheetId="5" r:id="rId1"/>
    <sheet name="Hoja1" sheetId="3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4" i="5" l="1"/>
  <c r="H5" i="5"/>
  <c r="H6" i="5"/>
  <c r="H7" i="5"/>
  <c r="H3" i="5"/>
  <c r="L19" i="3" l="1"/>
  <c r="L20" i="3"/>
  <c r="L21" i="3"/>
  <c r="L22" i="3"/>
  <c r="L23" i="3"/>
  <c r="L24" i="3"/>
  <c r="L25" i="3"/>
  <c r="L26" i="3"/>
  <c r="L27" i="3"/>
  <c r="L28" i="3"/>
  <c r="L29" i="3"/>
  <c r="L30" i="3"/>
  <c r="L31" i="3"/>
  <c r="L32" i="3"/>
  <c r="L18" i="3"/>
  <c r="J33" i="3" l="1"/>
  <c r="K33" i="3"/>
  <c r="I33" i="3"/>
  <c r="M31" i="3"/>
  <c r="K31" i="3"/>
  <c r="J31" i="3"/>
  <c r="I27" i="3"/>
  <c r="I31" i="3"/>
  <c r="J27" i="3"/>
  <c r="K27" i="3"/>
  <c r="H3" i="3"/>
  <c r="H4" i="3"/>
  <c r="H5" i="3"/>
  <c r="H7" i="3"/>
  <c r="H9" i="3"/>
  <c r="H10" i="3"/>
  <c r="H2" i="3"/>
  <c r="F6" i="3" l="1"/>
  <c r="H6" i="3" l="1"/>
  <c r="F8" i="3"/>
  <c r="F11" i="3" l="1"/>
  <c r="H8" i="3"/>
  <c r="H11" i="3" l="1"/>
  <c r="F15" i="3"/>
</calcChain>
</file>

<file path=xl/sharedStrings.xml><?xml version="1.0" encoding="utf-8"?>
<sst xmlns="http://schemas.openxmlformats.org/spreadsheetml/2006/main" count="56" uniqueCount="36">
  <si>
    <t>1-100-I013_VA-Estampilla Universidad Distrital</t>
  </si>
  <si>
    <t>3-100-I006_VA-Estampilla prouniversidades estatales</t>
  </si>
  <si>
    <t>1-200-I066 RB-Estampilla Universidad Distrital y Nacional</t>
  </si>
  <si>
    <t>Fondo Presupuestal</t>
  </si>
  <si>
    <t>Ingresos por fuente</t>
  </si>
  <si>
    <t>Presupuesto inicial 2023</t>
  </si>
  <si>
    <t>Presupuesto inicial 2024</t>
  </si>
  <si>
    <t>% Var. 2023-2024</t>
  </si>
  <si>
    <t>Presupuesto inicial 2025</t>
  </si>
  <si>
    <t>% Var. 2024-2025</t>
  </si>
  <si>
    <t>Fondo Común</t>
  </si>
  <si>
    <t>Recursos distrito libre destinación</t>
  </si>
  <si>
    <t>Recursos nación libre destinación</t>
  </si>
  <si>
    <t>Recursos propios</t>
  </si>
  <si>
    <t>Total Fondo Común</t>
  </si>
  <si>
    <t>Fondo Inversiones y Fortalecimiento Institucional</t>
  </si>
  <si>
    <t>Recursos distrito inversión</t>
  </si>
  <si>
    <t>Recursos nación inversión</t>
  </si>
  <si>
    <t>Total Fondo de Inversiones y Fortalecimiento Institucional</t>
  </si>
  <si>
    <t>Fondo de Préstamos</t>
  </si>
  <si>
    <t>Recuperación de cartera préstamos</t>
  </si>
  <si>
    <t>Total Fondo de Préstamos</t>
  </si>
  <si>
    <t>Total General</t>
  </si>
  <si>
    <t>Total Adiciones 2023</t>
  </si>
  <si>
    <t>Presupuesto definitivo 2023</t>
  </si>
  <si>
    <t>Total Adiciones 2024</t>
  </si>
  <si>
    <t>Presupuesto definitivo 2024</t>
  </si>
  <si>
    <t>Total Adiciones proyectadas 2025</t>
  </si>
  <si>
    <t>Presupuesto definitivo proyectado 2025</t>
  </si>
  <si>
    <t>Pasivos Exigibles</t>
  </si>
  <si>
    <t xml:space="preserve">Recursos nación </t>
  </si>
  <si>
    <t>Excedentes</t>
  </si>
  <si>
    <t xml:space="preserve">Vigencia  </t>
  </si>
  <si>
    <t xml:space="preserve">3-100-F002  VA-Administrados de libre destinación
PLAN DE FOMENTO A LA CALIDAD </t>
  </si>
  <si>
    <t xml:space="preserve">TOTAL PRESUPUESTO INICIAL  </t>
  </si>
  <si>
    <t>Variación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</si>
</sst>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6" formatCode="&quot;$&quot;\ #,##0;[Red]\-&quot;$&quot;\ #,##0"/>
    <numFmt numFmtId="8" formatCode="&quot;$&quot;\ #,##0.00;[Red]\-&quot;$&quot;\ #,##0.00"/>
    <numFmt numFmtId="41" formatCode="_-* #,##0_-;\-* #,##0_-;_-* &quot;-&quot;_-;_-@_-"/>
    <numFmt numFmtId="43" formatCode="_-* #,##0.00_-;\-* #,##0.00_-;_-* &quot;-&quot;??_-;_-@_-"/>
    <numFmt numFmtId="165" formatCode="_-* #,##0_-;\-* #,##0_-;_-* &quot;-&quot;??_-;_-@_-"/>
    <numFmt numFmtId="166" formatCode="_-&quot;$&quot;\ * #,##0_-;\-&quot;$&quot;\ * #,##0_-;_-&quot;$&quot;\ * &quot;-&quot;_-;_-@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rgb="FFFFFFFF"/>
      <name val="Calibri"/>
      <family val="2"/>
    </font>
    <font>
      <sz val="12"/>
      <color rgb="FF000000"/>
      <name val="Calibri"/>
      <family val="2"/>
    </font>
    <font>
      <b/>
      <sz val="12"/>
      <color rgb="FF000000"/>
      <name val="Calibri"/>
      <family val="2"/>
    </font>
    <font>
      <sz val="18"/>
      <name val="Arial"/>
      <family val="2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rgb="FFFFFFFF"/>
      <name val="Calibri"/>
      <family val="2"/>
    </font>
    <font>
      <sz val="10"/>
      <color rgb="FF000000"/>
      <name val="Calibri"/>
      <family val="2"/>
    </font>
    <font>
      <b/>
      <sz val="10"/>
      <color rgb="FF000000"/>
      <name val="Calibri"/>
      <family val="2"/>
    </font>
    <font>
      <b/>
      <sz val="12"/>
      <color theme="1"/>
      <name val="Calibri"/>
      <family val="2"/>
    </font>
    <font>
      <sz val="14"/>
      <color theme="1"/>
      <name val="Calibri Light"/>
      <family val="2"/>
      <scheme val="major"/>
    </font>
  </fonts>
  <fills count="9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rgb="FFC5E0B3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57">
    <xf numFmtId="0" fontId="0" fillId="0" borderId="0" xfId="0"/>
    <xf numFmtId="6" fontId="0" fillId="0" borderId="0" xfId="0" applyNumberFormat="1"/>
    <xf numFmtId="8" fontId="0" fillId="0" borderId="0" xfId="0" applyNumberFormat="1"/>
    <xf numFmtId="0" fontId="2" fillId="2" borderId="2" xfId="0" applyFont="1" applyFill="1" applyBorder="1" applyAlignment="1">
      <alignment horizontal="center" vertical="center" wrapText="1" readingOrder="1"/>
    </xf>
    <xf numFmtId="0" fontId="6" fillId="0" borderId="0" xfId="0" applyFont="1"/>
    <xf numFmtId="0" fontId="3" fillId="4" borderId="2" xfId="0" applyFont="1" applyFill="1" applyBorder="1" applyAlignment="1">
      <alignment horizontal="left" vertical="center" wrapText="1" readingOrder="1"/>
    </xf>
    <xf numFmtId="6" fontId="3" fillId="4" borderId="2" xfId="0" applyNumberFormat="1" applyFont="1" applyFill="1" applyBorder="1" applyAlignment="1">
      <alignment horizontal="center" vertical="center" wrapText="1" readingOrder="1"/>
    </xf>
    <xf numFmtId="10" fontId="3" fillId="4" borderId="2" xfId="0" applyNumberFormat="1" applyFont="1" applyFill="1" applyBorder="1" applyAlignment="1">
      <alignment horizontal="center" vertical="center" wrapText="1" readingOrder="1"/>
    </xf>
    <xf numFmtId="6" fontId="4" fillId="5" borderId="2" xfId="0" applyNumberFormat="1" applyFont="1" applyFill="1" applyBorder="1" applyAlignment="1">
      <alignment horizontal="center" vertical="center" wrapText="1" readingOrder="1"/>
    </xf>
    <xf numFmtId="10" fontId="4" fillId="5" borderId="2" xfId="0" applyNumberFormat="1" applyFont="1" applyFill="1" applyBorder="1" applyAlignment="1">
      <alignment horizontal="center" vertical="center" wrapText="1" readingOrder="1"/>
    </xf>
    <xf numFmtId="0" fontId="3" fillId="6" borderId="2" xfId="0" applyFont="1" applyFill="1" applyBorder="1" applyAlignment="1">
      <alignment horizontal="left" vertical="center" wrapText="1" readingOrder="1"/>
    </xf>
    <xf numFmtId="6" fontId="3" fillId="6" borderId="2" xfId="0" applyNumberFormat="1" applyFont="1" applyFill="1" applyBorder="1" applyAlignment="1">
      <alignment horizontal="center" vertical="center" wrapText="1" readingOrder="1"/>
    </xf>
    <xf numFmtId="10" fontId="3" fillId="6" borderId="2" xfId="0" applyNumberFormat="1" applyFont="1" applyFill="1" applyBorder="1" applyAlignment="1">
      <alignment horizontal="center" vertical="center" wrapText="1" readingOrder="1"/>
    </xf>
    <xf numFmtId="0" fontId="3" fillId="6" borderId="2" xfId="0" applyFont="1" applyFill="1" applyBorder="1" applyAlignment="1">
      <alignment horizontal="center" vertical="center" wrapText="1" readingOrder="1"/>
    </xf>
    <xf numFmtId="8" fontId="2" fillId="2" borderId="2" xfId="0" applyNumberFormat="1" applyFont="1" applyFill="1" applyBorder="1" applyAlignment="1">
      <alignment horizontal="center" vertical="center" wrapText="1" readingOrder="1"/>
    </xf>
    <xf numFmtId="10" fontId="2" fillId="2" borderId="2" xfId="0" applyNumberFormat="1" applyFont="1" applyFill="1" applyBorder="1" applyAlignment="1">
      <alignment horizontal="center" vertical="center" wrapText="1" readingOrder="1"/>
    </xf>
    <xf numFmtId="8" fontId="7" fillId="0" borderId="0" xfId="0" applyNumberFormat="1" applyFont="1"/>
    <xf numFmtId="10" fontId="3" fillId="3" borderId="2" xfId="0" applyNumberFormat="1" applyFont="1" applyFill="1" applyBorder="1" applyAlignment="1">
      <alignment horizontal="center" vertical="center" wrapText="1" readingOrder="1"/>
    </xf>
    <xf numFmtId="6" fontId="3" fillId="3" borderId="2" xfId="0" applyNumberFormat="1" applyFont="1" applyFill="1" applyBorder="1" applyAlignment="1">
      <alignment horizontal="center" vertical="center" wrapText="1" readingOrder="1"/>
    </xf>
    <xf numFmtId="10" fontId="6" fillId="0" borderId="0" xfId="2" applyNumberFormat="1" applyFont="1"/>
    <xf numFmtId="0" fontId="5" fillId="0" borderId="8" xfId="0" applyFont="1" applyBorder="1" applyAlignment="1">
      <alignment wrapText="1"/>
    </xf>
    <xf numFmtId="0" fontId="5" fillId="0" borderId="9" xfId="0" applyFont="1" applyBorder="1" applyAlignment="1">
      <alignment wrapText="1"/>
    </xf>
    <xf numFmtId="0" fontId="8" fillId="2" borderId="10" xfId="0" applyFont="1" applyFill="1" applyBorder="1" applyAlignment="1">
      <alignment horizontal="center" vertical="center" wrapText="1" readingOrder="1"/>
    </xf>
    <xf numFmtId="0" fontId="9" fillId="0" borderId="10" xfId="0" applyFont="1" applyBorder="1" applyAlignment="1">
      <alignment horizontal="center" vertical="center" wrapText="1" readingOrder="1"/>
    </xf>
    <xf numFmtId="6" fontId="9" fillId="0" borderId="10" xfId="0" applyNumberFormat="1" applyFont="1" applyBorder="1" applyAlignment="1">
      <alignment horizontal="center" vertical="center" wrapText="1" readingOrder="1"/>
    </xf>
    <xf numFmtId="0" fontId="9" fillId="0" borderId="10" xfId="0" applyFont="1" applyBorder="1" applyAlignment="1">
      <alignment horizontal="left" vertical="center" wrapText="1" readingOrder="1"/>
    </xf>
    <xf numFmtId="6" fontId="10" fillId="5" borderId="10" xfId="0" applyNumberFormat="1" applyFont="1" applyFill="1" applyBorder="1" applyAlignment="1">
      <alignment horizontal="center" vertical="center" wrapText="1" readingOrder="1"/>
    </xf>
    <xf numFmtId="0" fontId="9" fillId="6" borderId="10" xfId="0" applyFont="1" applyFill="1" applyBorder="1" applyAlignment="1">
      <alignment horizontal="center" vertical="center" wrapText="1" readingOrder="1"/>
    </xf>
    <xf numFmtId="6" fontId="9" fillId="6" borderId="10" xfId="0" applyNumberFormat="1" applyFont="1" applyFill="1" applyBorder="1" applyAlignment="1">
      <alignment horizontal="center" vertical="center" wrapText="1" readingOrder="1"/>
    </xf>
    <xf numFmtId="0" fontId="9" fillId="6" borderId="10" xfId="0" applyFont="1" applyFill="1" applyBorder="1" applyAlignment="1">
      <alignment horizontal="left" vertical="center" wrapText="1" readingOrder="1"/>
    </xf>
    <xf numFmtId="6" fontId="8" fillId="2" borderId="10" xfId="0" applyNumberFormat="1" applyFont="1" applyFill="1" applyBorder="1" applyAlignment="1">
      <alignment horizontal="center" vertical="center" wrapText="1" readingOrder="1"/>
    </xf>
    <xf numFmtId="10" fontId="0" fillId="0" borderId="0" xfId="0" applyNumberFormat="1"/>
    <xf numFmtId="0" fontId="9" fillId="0" borderId="14" xfId="0" applyFont="1" applyBorder="1" applyAlignment="1">
      <alignment horizontal="center" vertical="center" wrapText="1" readingOrder="1"/>
    </xf>
    <xf numFmtId="0" fontId="9" fillId="0" borderId="16" xfId="0" applyFont="1" applyBorder="1" applyAlignment="1">
      <alignment horizontal="center" vertical="center" wrapText="1" readingOrder="1"/>
    </xf>
    <xf numFmtId="0" fontId="10" fillId="5" borderId="11" xfId="0" applyFont="1" applyFill="1" applyBorder="1" applyAlignment="1">
      <alignment horizontal="center" vertical="center" wrapText="1" readingOrder="1"/>
    </xf>
    <xf numFmtId="0" fontId="10" fillId="5" borderId="13" xfId="0" applyFont="1" applyFill="1" applyBorder="1" applyAlignment="1">
      <alignment horizontal="center" vertical="center" wrapText="1" readingOrder="1"/>
    </xf>
    <xf numFmtId="0" fontId="8" fillId="2" borderId="11" xfId="0" applyFont="1" applyFill="1" applyBorder="1" applyAlignment="1">
      <alignment horizontal="center" vertical="center" wrapText="1" readingOrder="1"/>
    </xf>
    <xf numFmtId="0" fontId="8" fillId="2" borderId="12" xfId="0" applyFont="1" applyFill="1" applyBorder="1" applyAlignment="1">
      <alignment horizontal="center" vertical="center" wrapText="1" readingOrder="1"/>
    </xf>
    <xf numFmtId="0" fontId="8" fillId="2" borderId="13" xfId="0" applyFont="1" applyFill="1" applyBorder="1" applyAlignment="1">
      <alignment horizontal="center" vertical="center" wrapText="1" readingOrder="1"/>
    </xf>
    <xf numFmtId="0" fontId="9" fillId="0" borderId="15" xfId="0" applyFont="1" applyBorder="1" applyAlignment="1">
      <alignment horizontal="center" vertical="center" wrapText="1" readingOrder="1"/>
    </xf>
    <xf numFmtId="0" fontId="9" fillId="6" borderId="14" xfId="0" applyFont="1" applyFill="1" applyBorder="1" applyAlignment="1">
      <alignment horizontal="center" vertical="center" wrapText="1" readingOrder="1"/>
    </xf>
    <xf numFmtId="0" fontId="9" fillId="6" borderId="15" xfId="0" applyFont="1" applyFill="1" applyBorder="1" applyAlignment="1">
      <alignment horizontal="center" vertical="center" wrapText="1" readingOrder="1"/>
    </xf>
    <xf numFmtId="0" fontId="9" fillId="6" borderId="16" xfId="0" applyFont="1" applyFill="1" applyBorder="1" applyAlignment="1">
      <alignment horizontal="center" vertical="center" wrapText="1" readingOrder="1"/>
    </xf>
    <xf numFmtId="0" fontId="3" fillId="4" borderId="3" xfId="0" applyFont="1" applyFill="1" applyBorder="1" applyAlignment="1">
      <alignment horizontal="center" vertical="center" wrapText="1" readingOrder="1"/>
    </xf>
    <xf numFmtId="0" fontId="3" fillId="4" borderId="4" xfId="0" applyFont="1" applyFill="1" applyBorder="1" applyAlignment="1">
      <alignment horizontal="center" vertical="center" wrapText="1" readingOrder="1"/>
    </xf>
    <xf numFmtId="0" fontId="3" fillId="4" borderId="5" xfId="0" applyFont="1" applyFill="1" applyBorder="1" applyAlignment="1">
      <alignment horizontal="center" vertical="center" wrapText="1" readingOrder="1"/>
    </xf>
    <xf numFmtId="0" fontId="4" fillId="5" borderId="6" xfId="0" applyFont="1" applyFill="1" applyBorder="1" applyAlignment="1">
      <alignment horizontal="center" vertical="center" wrapText="1" readingOrder="1"/>
    </xf>
    <xf numFmtId="0" fontId="4" fillId="5" borderId="7" xfId="0" applyFont="1" applyFill="1" applyBorder="1" applyAlignment="1">
      <alignment horizontal="center" vertical="center" wrapText="1" readingOrder="1"/>
    </xf>
    <xf numFmtId="0" fontId="3" fillId="6" borderId="3" xfId="0" applyFont="1" applyFill="1" applyBorder="1" applyAlignment="1">
      <alignment horizontal="center" vertical="center" wrapText="1" readingOrder="1"/>
    </xf>
    <xf numFmtId="0" fontId="3" fillId="6" borderId="5" xfId="0" applyFont="1" applyFill="1" applyBorder="1" applyAlignment="1">
      <alignment horizontal="center" vertical="center" wrapText="1" readingOrder="1"/>
    </xf>
    <xf numFmtId="0" fontId="11" fillId="7" borderId="1" xfId="0" applyFont="1" applyFill="1" applyBorder="1" applyAlignment="1">
      <alignment horizontal="center" vertical="center" wrapText="1" readingOrder="1"/>
    </xf>
    <xf numFmtId="0" fontId="12" fillId="3" borderId="1" xfId="0" applyFont="1" applyFill="1" applyBorder="1"/>
    <xf numFmtId="166" fontId="12" fillId="8" borderId="1" xfId="0" applyNumberFormat="1" applyFont="1" applyFill="1" applyBorder="1" applyAlignment="1">
      <alignment horizontal="center" vertical="center" wrapText="1"/>
    </xf>
    <xf numFmtId="165" fontId="12" fillId="3" borderId="1" xfId="1" applyNumberFormat="1" applyFont="1" applyFill="1" applyBorder="1" applyAlignment="1">
      <alignment horizontal="right" vertical="center" wrapText="1"/>
    </xf>
    <xf numFmtId="41" fontId="12" fillId="3" borderId="1" xfId="3" applyFont="1" applyFill="1" applyBorder="1" applyAlignment="1">
      <alignment horizontal="right" vertical="center" wrapText="1"/>
    </xf>
    <xf numFmtId="9" fontId="6" fillId="0" borderId="1" xfId="2" applyFont="1" applyBorder="1"/>
    <xf numFmtId="9" fontId="6" fillId="0" borderId="1" xfId="0" applyNumberFormat="1" applyFont="1" applyBorder="1"/>
  </cellXfs>
  <cellStyles count="4">
    <cellStyle name="Millares" xfId="1" builtinId="3"/>
    <cellStyle name="Millares [0]" xfId="3" builtinId="6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0</xdr:row>
      <xdr:rowOff>0</xdr:rowOff>
    </xdr:from>
    <xdr:to>
      <xdr:col>7</xdr:col>
      <xdr:colOff>304800</xdr:colOff>
      <xdr:row>1</xdr:row>
      <xdr:rowOff>104140</xdr:rowOff>
    </xdr:to>
    <xdr:sp macro="" textlink="">
      <xdr:nvSpPr>
        <xdr:cNvPr id="2049" name="imgmenos92616" descr="https://piip.dnp.gov.co/Img/btnMenos.svg"/>
        <xdr:cNvSpPr>
          <a:spLocks noChangeAspect="1" noChangeArrowheads="1"/>
        </xdr:cNvSpPr>
      </xdr:nvSpPr>
      <xdr:spPr bwMode="auto">
        <a:xfrm>
          <a:off x="16169640" y="5158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7"/>
  <sheetViews>
    <sheetView tabSelected="1" topLeftCell="B1" zoomScale="75" zoomScaleNormal="75" workbookViewId="0">
      <selection activeCell="J14" sqref="J14"/>
    </sheetView>
  </sheetViews>
  <sheetFormatPr baseColWidth="10" defaultRowHeight="15.6" x14ac:dyDescent="0.3"/>
  <cols>
    <col min="1" max="1" width="9.6640625" style="4" hidden="1" customWidth="1"/>
    <col min="2" max="2" width="20.21875" style="4" customWidth="1"/>
    <col min="3" max="4" width="20.33203125" style="4" customWidth="1"/>
    <col min="5" max="5" width="24.5546875" style="4" bestFit="1" customWidth="1"/>
    <col min="6" max="6" width="26.44140625" style="4" bestFit="1" customWidth="1"/>
    <col min="7" max="7" width="21.33203125" style="4" customWidth="1"/>
    <col min="8" max="8" width="27.21875" style="4" customWidth="1"/>
    <col min="9" max="16384" width="11.5546875" style="4"/>
  </cols>
  <sheetData>
    <row r="2" spans="3:9" ht="78" x14ac:dyDescent="0.3">
      <c r="C2" s="50" t="s">
        <v>32</v>
      </c>
      <c r="D2" s="50" t="s">
        <v>1</v>
      </c>
      <c r="E2" s="50" t="s">
        <v>0</v>
      </c>
      <c r="F2" s="50" t="s">
        <v>2</v>
      </c>
      <c r="G2" s="50" t="s">
        <v>33</v>
      </c>
      <c r="H2" s="50" t="s">
        <v>34</v>
      </c>
      <c r="I2" s="50" t="s">
        <v>35</v>
      </c>
    </row>
    <row r="3" spans="3:9" ht="18" x14ac:dyDescent="0.35">
      <c r="C3" s="51">
        <v>2025</v>
      </c>
      <c r="D3" s="53">
        <v>3088766000</v>
      </c>
      <c r="E3" s="53">
        <v>33260935000</v>
      </c>
      <c r="F3" s="53">
        <v>1407383000</v>
      </c>
      <c r="G3" s="51">
        <v>0</v>
      </c>
      <c r="H3" s="53">
        <f>+D3+E3+F3+G3</f>
        <v>37757084000</v>
      </c>
      <c r="I3" s="55"/>
    </row>
    <row r="4" spans="3:9" ht="18" x14ac:dyDescent="0.35">
      <c r="C4" s="51">
        <v>2024</v>
      </c>
      <c r="D4" s="53">
        <v>2921371000</v>
      </c>
      <c r="E4" s="53">
        <v>31944271000.1712</v>
      </c>
      <c r="F4" s="53">
        <v>0</v>
      </c>
      <c r="G4" s="51">
        <v>0</v>
      </c>
      <c r="H4" s="53">
        <f t="shared" ref="H4:H7" si="0">+D4+E4+F4+G4</f>
        <v>34865642000.171204</v>
      </c>
      <c r="I4" s="56">
        <v>-0.08</v>
      </c>
    </row>
    <row r="5" spans="3:9" ht="18" x14ac:dyDescent="0.35">
      <c r="C5" s="51">
        <v>2023</v>
      </c>
      <c r="D5" s="51">
        <v>3403539000</v>
      </c>
      <c r="E5" s="51">
        <v>27796807000</v>
      </c>
      <c r="F5" s="51">
        <v>0</v>
      </c>
      <c r="G5" s="51">
        <v>0</v>
      </c>
      <c r="H5" s="53">
        <f t="shared" si="0"/>
        <v>31200346000</v>
      </c>
      <c r="I5" s="55">
        <v>-0.11</v>
      </c>
    </row>
    <row r="6" spans="3:9" ht="18" x14ac:dyDescent="0.35">
      <c r="C6" s="51">
        <v>2022</v>
      </c>
      <c r="D6" s="54">
        <v>3299500000</v>
      </c>
      <c r="E6" s="54">
        <v>13687000000</v>
      </c>
      <c r="F6" s="53">
        <v>0</v>
      </c>
      <c r="G6" s="54">
        <v>7104000000</v>
      </c>
      <c r="H6" s="53">
        <f t="shared" si="0"/>
        <v>24090500000</v>
      </c>
      <c r="I6" s="55">
        <v>-0.23</v>
      </c>
    </row>
    <row r="7" spans="3:9" ht="18" x14ac:dyDescent="0.35">
      <c r="C7" s="51">
        <v>2021</v>
      </c>
      <c r="D7" s="52">
        <v>2947498000</v>
      </c>
      <c r="E7" s="52">
        <v>21434000000</v>
      </c>
      <c r="F7" s="53">
        <v>0</v>
      </c>
      <c r="G7" s="52">
        <v>5404536000</v>
      </c>
      <c r="H7" s="53">
        <f t="shared" si="0"/>
        <v>29786034000</v>
      </c>
      <c r="I7" s="55">
        <v>0.19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"/>
  <sheetViews>
    <sheetView topLeftCell="B16" zoomScale="102" workbookViewId="0">
      <selection activeCell="L19" sqref="L19"/>
    </sheetView>
  </sheetViews>
  <sheetFormatPr baseColWidth="10" defaultRowHeight="14.4" x14ac:dyDescent="0.3"/>
  <cols>
    <col min="1" max="2" width="15.109375" customWidth="1"/>
    <col min="3" max="3" width="17.5546875" customWidth="1"/>
    <col min="4" max="4" width="15.109375" customWidth="1"/>
    <col min="5" max="5" width="16.33203125" customWidth="1"/>
    <col min="6" max="6" width="16.5546875" customWidth="1"/>
    <col min="7" max="7" width="15.109375" customWidth="1"/>
    <col min="8" max="8" width="16.6640625" customWidth="1"/>
    <col min="9" max="9" width="16.33203125" customWidth="1"/>
    <col min="10" max="10" width="15.109375" customWidth="1"/>
    <col min="11" max="11" width="17.21875" customWidth="1"/>
    <col min="12" max="12" width="20" customWidth="1"/>
    <col min="13" max="13" width="15.77734375" bestFit="1" customWidth="1"/>
    <col min="14" max="14" width="15.109375" customWidth="1"/>
  </cols>
  <sheetData>
    <row r="1" spans="1:11" s="4" customFormat="1" ht="22.8" customHeight="1" thickBot="1" x14ac:dyDescent="0.35">
      <c r="A1" s="3" t="s">
        <v>3</v>
      </c>
      <c r="B1" s="3" t="s">
        <v>4</v>
      </c>
      <c r="C1" s="3" t="s">
        <v>5</v>
      </c>
      <c r="D1" s="3" t="s">
        <v>6</v>
      </c>
      <c r="E1" s="3" t="s">
        <v>7</v>
      </c>
      <c r="F1" s="3" t="s">
        <v>8</v>
      </c>
      <c r="G1" s="3" t="s">
        <v>9</v>
      </c>
      <c r="J1" s="3" t="s">
        <v>9</v>
      </c>
    </row>
    <row r="2" spans="1:11" s="4" customFormat="1" ht="22.8" customHeight="1" thickBot="1" x14ac:dyDescent="0.35">
      <c r="A2" s="43" t="s">
        <v>10</v>
      </c>
      <c r="B2" s="5" t="s">
        <v>11</v>
      </c>
      <c r="C2" s="6">
        <v>325237097000</v>
      </c>
      <c r="D2" s="6">
        <v>357909599000</v>
      </c>
      <c r="E2" s="7">
        <v>0.10050000000000001</v>
      </c>
      <c r="F2" s="6">
        <v>378417000000</v>
      </c>
      <c r="G2" s="7">
        <v>5.7297711649248129E-2</v>
      </c>
      <c r="H2" s="19">
        <f>+(F2/D2)-100%</f>
        <v>5.7297711649248129E-2</v>
      </c>
      <c r="J2" s="7">
        <v>5.7299999999999997E-2</v>
      </c>
    </row>
    <row r="3" spans="1:11" s="4" customFormat="1" ht="22.8" customHeight="1" thickBot="1" x14ac:dyDescent="0.35">
      <c r="A3" s="44"/>
      <c r="B3" s="5" t="s">
        <v>12</v>
      </c>
      <c r="C3" s="6">
        <v>40917058000</v>
      </c>
      <c r="D3" s="6">
        <v>53870923000</v>
      </c>
      <c r="E3" s="7">
        <v>0.31659999999999999</v>
      </c>
      <c r="F3" s="6">
        <v>54976268000</v>
      </c>
      <c r="G3" s="7">
        <v>2.0518397280848477E-2</v>
      </c>
      <c r="H3" s="19">
        <f t="shared" ref="H3:H11" si="0">+(F3/D3)-100%</f>
        <v>2.0518397280848477E-2</v>
      </c>
      <c r="J3" s="7">
        <v>2.0500000000000001E-2</v>
      </c>
    </row>
    <row r="4" spans="1:11" s="4" customFormat="1" ht="22.8" customHeight="1" thickBot="1" x14ac:dyDescent="0.35">
      <c r="A4" s="45"/>
      <c r="B4" s="5" t="s">
        <v>13</v>
      </c>
      <c r="C4" s="6">
        <v>31835954000</v>
      </c>
      <c r="D4" s="6">
        <v>37059038000</v>
      </c>
      <c r="E4" s="7">
        <v>0.1641</v>
      </c>
      <c r="F4" s="6">
        <v>45693227000</v>
      </c>
      <c r="G4" s="7">
        <v>0.23298470402820493</v>
      </c>
      <c r="H4" s="19">
        <f t="shared" si="0"/>
        <v>0.23298470402820493</v>
      </c>
      <c r="J4" s="7">
        <v>0.23300000000000001</v>
      </c>
    </row>
    <row r="5" spans="1:11" s="4" customFormat="1" ht="22.8" customHeight="1" thickBot="1" x14ac:dyDescent="0.35">
      <c r="A5" s="46" t="s">
        <v>14</v>
      </c>
      <c r="B5" s="47"/>
      <c r="C5" s="8">
        <v>397990109000</v>
      </c>
      <c r="D5" s="8">
        <v>448839560000</v>
      </c>
      <c r="E5" s="9">
        <v>0.1278</v>
      </c>
      <c r="F5" s="8">
        <v>479086495000</v>
      </c>
      <c r="G5" s="9">
        <v>6.7389191362722034E-2</v>
      </c>
      <c r="H5" s="19">
        <f t="shared" si="0"/>
        <v>6.7389191362722034E-2</v>
      </c>
      <c r="J5" s="9">
        <v>6.7400000000000002E-2</v>
      </c>
    </row>
    <row r="6" spans="1:11" s="4" customFormat="1" ht="22.8" customHeight="1" thickBot="1" x14ac:dyDescent="0.35">
      <c r="A6" s="48" t="s">
        <v>15</v>
      </c>
      <c r="B6" s="10" t="s">
        <v>16</v>
      </c>
      <c r="C6" s="11">
        <v>27796807000</v>
      </c>
      <c r="D6" s="11">
        <v>31944271000</v>
      </c>
      <c r="E6" s="17">
        <v>0.1492</v>
      </c>
      <c r="F6" s="18" t="e">
        <f>33260935000+#REF!</f>
        <v>#REF!</v>
      </c>
      <c r="G6" s="17">
        <v>8.527497778866211E-2</v>
      </c>
      <c r="H6" s="19" t="e">
        <f t="shared" si="0"/>
        <v>#REF!</v>
      </c>
      <c r="J6" s="17">
        <v>4.1200000000000001E-2</v>
      </c>
    </row>
    <row r="7" spans="1:11" s="4" customFormat="1" ht="22.8" customHeight="1" thickBot="1" x14ac:dyDescent="0.35">
      <c r="A7" s="49"/>
      <c r="B7" s="10" t="s">
        <v>17</v>
      </c>
      <c r="C7" s="11">
        <v>3403539000</v>
      </c>
      <c r="D7" s="11">
        <v>2921371000</v>
      </c>
      <c r="E7" s="12">
        <v>-0.14169999999999999</v>
      </c>
      <c r="F7" s="11">
        <v>3088766000</v>
      </c>
      <c r="G7" s="12">
        <v>5.730015119613352E-2</v>
      </c>
      <c r="H7" s="19">
        <f t="shared" si="0"/>
        <v>5.730015119613352E-2</v>
      </c>
      <c r="J7" s="12">
        <v>5.7299999999999997E-2</v>
      </c>
    </row>
    <row r="8" spans="1:11" s="4" customFormat="1" ht="22.8" customHeight="1" thickBot="1" x14ac:dyDescent="0.35">
      <c r="A8" s="46" t="s">
        <v>18</v>
      </c>
      <c r="B8" s="47"/>
      <c r="C8" s="8">
        <v>31200346000</v>
      </c>
      <c r="D8" s="8">
        <v>34865642000</v>
      </c>
      <c r="E8" s="9">
        <v>0.11749999999999999</v>
      </c>
      <c r="F8" s="8" t="e">
        <f>+F7+F6</f>
        <v>#REF!</v>
      </c>
      <c r="G8" s="9">
        <v>8.2930984032934196E-2</v>
      </c>
      <c r="H8" s="19" t="e">
        <f>+(F8/D8)-100%</f>
        <v>#REF!</v>
      </c>
      <c r="J8" s="9">
        <v>4.2599999999999999E-2</v>
      </c>
    </row>
    <row r="9" spans="1:11" s="4" customFormat="1" ht="22.8" customHeight="1" thickBot="1" x14ac:dyDescent="0.35">
      <c r="A9" s="13" t="s">
        <v>19</v>
      </c>
      <c r="B9" s="10" t="s">
        <v>20</v>
      </c>
      <c r="C9" s="11">
        <v>200000000</v>
      </c>
      <c r="D9" s="11">
        <v>200000000</v>
      </c>
      <c r="E9" s="12">
        <v>0</v>
      </c>
      <c r="F9" s="11">
        <v>230000000</v>
      </c>
      <c r="G9" s="12">
        <v>0.14999999999999991</v>
      </c>
      <c r="H9" s="19">
        <f t="shared" si="0"/>
        <v>0.14999999999999991</v>
      </c>
      <c r="J9" s="12">
        <v>0.15</v>
      </c>
    </row>
    <row r="10" spans="1:11" s="4" customFormat="1" ht="22.8" customHeight="1" thickBot="1" x14ac:dyDescent="0.35">
      <c r="A10" s="46" t="s">
        <v>21</v>
      </c>
      <c r="B10" s="47"/>
      <c r="C10" s="8">
        <v>200000000</v>
      </c>
      <c r="D10" s="8">
        <v>200000000</v>
      </c>
      <c r="E10" s="9">
        <v>0</v>
      </c>
      <c r="F10" s="8">
        <v>230000000</v>
      </c>
      <c r="G10" s="9">
        <v>0.14999999999999991</v>
      </c>
      <c r="H10" s="19">
        <f t="shared" si="0"/>
        <v>0.14999999999999991</v>
      </c>
      <c r="J10" s="9">
        <v>0.15</v>
      </c>
    </row>
    <row r="11" spans="1:11" s="4" customFormat="1" ht="22.8" customHeight="1" thickBot="1" x14ac:dyDescent="0.35">
      <c r="A11" s="3" t="s">
        <v>22</v>
      </c>
      <c r="B11" s="3"/>
      <c r="C11" s="14">
        <v>429390455000</v>
      </c>
      <c r="D11" s="14">
        <v>483905202000</v>
      </c>
      <c r="E11" s="15">
        <v>0.127</v>
      </c>
      <c r="F11" s="14" t="e">
        <f>+F5+F8+F10</f>
        <v>#REF!</v>
      </c>
      <c r="G11" s="15">
        <v>6.8543129652075985E-2</v>
      </c>
      <c r="H11" s="19" t="e">
        <f t="shared" si="0"/>
        <v>#REF!</v>
      </c>
      <c r="J11" s="15">
        <v>6.5600000000000006E-2</v>
      </c>
    </row>
    <row r="12" spans="1:11" s="4" customFormat="1" ht="22.8" customHeight="1" x14ac:dyDescent="0.3"/>
    <row r="13" spans="1:11" s="4" customFormat="1" ht="22.8" customHeight="1" x14ac:dyDescent="0.35">
      <c r="F13" s="16">
        <v>515666196000</v>
      </c>
    </row>
    <row r="15" spans="1:11" x14ac:dyDescent="0.3">
      <c r="F15" s="2" t="e">
        <f>+F11-F13</f>
        <v>#REF!</v>
      </c>
    </row>
    <row r="16" spans="1:11" ht="22.8" x14ac:dyDescent="0.4">
      <c r="A16" s="20"/>
      <c r="B16" s="21"/>
      <c r="C16" s="36">
        <v>2023</v>
      </c>
      <c r="D16" s="37"/>
      <c r="E16" s="38"/>
      <c r="F16" s="36">
        <v>2024</v>
      </c>
      <c r="G16" s="37"/>
      <c r="H16" s="38"/>
      <c r="I16" s="36">
        <v>2025</v>
      </c>
      <c r="J16" s="37"/>
      <c r="K16" s="38"/>
    </row>
    <row r="17" spans="1:13" ht="41.4" x14ac:dyDescent="0.3">
      <c r="A17" s="22" t="s">
        <v>3</v>
      </c>
      <c r="B17" s="22" t="s">
        <v>4</v>
      </c>
      <c r="C17" s="22" t="s">
        <v>5</v>
      </c>
      <c r="D17" s="22" t="s">
        <v>23</v>
      </c>
      <c r="E17" s="22" t="s">
        <v>24</v>
      </c>
      <c r="F17" s="22" t="s">
        <v>6</v>
      </c>
      <c r="G17" s="22" t="s">
        <v>25</v>
      </c>
      <c r="H17" s="22" t="s">
        <v>26</v>
      </c>
      <c r="I17" s="22" t="s">
        <v>8</v>
      </c>
      <c r="J17" s="22" t="s">
        <v>27</v>
      </c>
      <c r="K17" s="22" t="s">
        <v>28</v>
      </c>
    </row>
    <row r="18" spans="1:13" ht="27.6" x14ac:dyDescent="0.3">
      <c r="A18" s="32" t="s">
        <v>10</v>
      </c>
      <c r="B18" s="23" t="s">
        <v>11</v>
      </c>
      <c r="C18" s="24">
        <v>325237097000</v>
      </c>
      <c r="D18" s="23"/>
      <c r="E18" s="24">
        <v>325237097000</v>
      </c>
      <c r="F18" s="24">
        <v>357909599000</v>
      </c>
      <c r="G18" s="23"/>
      <c r="H18" s="24">
        <v>357909599000</v>
      </c>
      <c r="I18" s="24">
        <v>378417000000</v>
      </c>
      <c r="J18" s="23"/>
      <c r="K18" s="24">
        <v>378417000000</v>
      </c>
      <c r="L18" s="31">
        <f>+(K18/F18)-100%</f>
        <v>5.7297711649248129E-2</v>
      </c>
    </row>
    <row r="19" spans="1:13" ht="27.6" x14ac:dyDescent="0.3">
      <c r="A19" s="39"/>
      <c r="B19" s="25" t="s">
        <v>12</v>
      </c>
      <c r="C19" s="24">
        <v>40917058000</v>
      </c>
      <c r="D19" s="24">
        <v>9473302791</v>
      </c>
      <c r="E19" s="24">
        <v>50390360791</v>
      </c>
      <c r="F19" s="24">
        <v>53870923000</v>
      </c>
      <c r="G19" s="24">
        <v>10475295948</v>
      </c>
      <c r="H19" s="24">
        <v>64346218948</v>
      </c>
      <c r="I19" s="24">
        <v>54976268000</v>
      </c>
      <c r="J19" s="24">
        <v>36450113201</v>
      </c>
      <c r="K19" s="24">
        <v>91426381201</v>
      </c>
      <c r="L19" s="31">
        <f t="shared" ref="L19:L32" si="1">+(K19/F19)-100%</f>
        <v>0.69713782704261451</v>
      </c>
    </row>
    <row r="20" spans="1:13" x14ac:dyDescent="0.3">
      <c r="A20" s="33"/>
      <c r="B20" s="25" t="s">
        <v>13</v>
      </c>
      <c r="C20" s="24">
        <v>31835954000</v>
      </c>
      <c r="D20" s="24">
        <v>43325209773</v>
      </c>
      <c r="E20" s="24">
        <v>75161163773</v>
      </c>
      <c r="F20" s="24">
        <v>37059038000</v>
      </c>
      <c r="G20" s="24">
        <v>37374834693</v>
      </c>
      <c r="H20" s="24">
        <v>74433872693</v>
      </c>
      <c r="I20" s="24">
        <v>45693227000</v>
      </c>
      <c r="J20" s="23"/>
      <c r="K20" s="24">
        <v>45693227000</v>
      </c>
      <c r="L20" s="31">
        <f t="shared" si="1"/>
        <v>0.23298470402820493</v>
      </c>
    </row>
    <row r="21" spans="1:13" x14ac:dyDescent="0.3">
      <c r="A21" s="23"/>
      <c r="B21" s="23" t="s">
        <v>29</v>
      </c>
      <c r="C21" s="23"/>
      <c r="D21" s="24">
        <v>895226913</v>
      </c>
      <c r="E21" s="24">
        <v>895226913</v>
      </c>
      <c r="F21" s="23"/>
      <c r="G21" s="24">
        <v>986018780</v>
      </c>
      <c r="H21" s="24">
        <v>986018780</v>
      </c>
      <c r="I21" s="23"/>
      <c r="J21" s="23"/>
      <c r="K21" s="24">
        <v>0</v>
      </c>
      <c r="L21" s="31" t="e">
        <f t="shared" si="1"/>
        <v>#DIV/0!</v>
      </c>
    </row>
    <row r="22" spans="1:13" x14ac:dyDescent="0.3">
      <c r="A22" s="34" t="s">
        <v>14</v>
      </c>
      <c r="B22" s="35"/>
      <c r="C22" s="26">
        <v>397990109000</v>
      </c>
      <c r="D22" s="26">
        <v>53693739477</v>
      </c>
      <c r="E22" s="26">
        <v>451683848477</v>
      </c>
      <c r="F22" s="26">
        <v>448839560000</v>
      </c>
      <c r="G22" s="26">
        <v>48836149421</v>
      </c>
      <c r="H22" s="26">
        <v>497675709421</v>
      </c>
      <c r="I22" s="26">
        <v>479086495000</v>
      </c>
      <c r="J22" s="26">
        <v>36450113201</v>
      </c>
      <c r="K22" s="26">
        <v>515536608201</v>
      </c>
      <c r="L22" s="31">
        <f t="shared" si="1"/>
        <v>0.14859886281191437</v>
      </c>
    </row>
    <row r="23" spans="1:13" ht="27.6" x14ac:dyDescent="0.3">
      <c r="A23" s="40" t="s">
        <v>15</v>
      </c>
      <c r="B23" s="27" t="s">
        <v>16</v>
      </c>
      <c r="C23" s="28">
        <v>27796807000</v>
      </c>
      <c r="D23" s="27"/>
      <c r="E23" s="28">
        <v>27796807000</v>
      </c>
      <c r="F23" s="28">
        <v>31944271000</v>
      </c>
      <c r="G23" s="27"/>
      <c r="H23" s="28">
        <v>31944271000</v>
      </c>
      <c r="I23" s="28">
        <v>34668318000</v>
      </c>
      <c r="J23" s="27"/>
      <c r="K23" s="28">
        <v>34668318000</v>
      </c>
      <c r="L23" s="31">
        <f t="shared" si="1"/>
        <v>8.527497778866211E-2</v>
      </c>
    </row>
    <row r="24" spans="1:13" x14ac:dyDescent="0.3">
      <c r="A24" s="41"/>
      <c r="B24" s="29" t="s">
        <v>30</v>
      </c>
      <c r="C24" s="28">
        <v>3403539000</v>
      </c>
      <c r="D24" s="28">
        <v>8702271215</v>
      </c>
      <c r="E24" s="28">
        <v>12105810215</v>
      </c>
      <c r="F24" s="28">
        <v>2921371000</v>
      </c>
      <c r="G24" s="28">
        <v>7176254220</v>
      </c>
      <c r="H24" s="28">
        <v>10097625220</v>
      </c>
      <c r="I24" s="28">
        <v>3088766000</v>
      </c>
      <c r="J24" s="27"/>
      <c r="K24" s="28">
        <v>3088766000</v>
      </c>
      <c r="L24" s="31">
        <f t="shared" si="1"/>
        <v>5.730015119613352E-2</v>
      </c>
    </row>
    <row r="25" spans="1:13" x14ac:dyDescent="0.3">
      <c r="A25" s="41"/>
      <c r="B25" s="29" t="s">
        <v>13</v>
      </c>
      <c r="C25" s="27"/>
      <c r="D25" s="28">
        <v>2701986519</v>
      </c>
      <c r="E25" s="28">
        <v>2701986519</v>
      </c>
      <c r="F25" s="27"/>
      <c r="G25" s="28">
        <v>7384847636</v>
      </c>
      <c r="H25" s="28">
        <v>7384847636</v>
      </c>
      <c r="I25" s="27"/>
      <c r="J25" s="27"/>
      <c r="K25" s="28">
        <v>0</v>
      </c>
      <c r="L25" s="31" t="e">
        <f t="shared" si="1"/>
        <v>#DIV/0!</v>
      </c>
    </row>
    <row r="26" spans="1:13" x14ac:dyDescent="0.3">
      <c r="A26" s="42"/>
      <c r="B26" s="29" t="s">
        <v>29</v>
      </c>
      <c r="C26" s="27"/>
      <c r="D26" s="28">
        <v>3897750980</v>
      </c>
      <c r="E26" s="28">
        <v>3897750980</v>
      </c>
      <c r="F26" s="27"/>
      <c r="G26" s="28">
        <v>1624803886</v>
      </c>
      <c r="H26" s="28">
        <v>1624803886</v>
      </c>
      <c r="I26" s="27"/>
      <c r="J26" s="27"/>
      <c r="K26" s="28">
        <v>0</v>
      </c>
      <c r="L26" s="31" t="e">
        <f t="shared" si="1"/>
        <v>#DIV/0!</v>
      </c>
    </row>
    <row r="27" spans="1:13" ht="41.4" customHeight="1" x14ac:dyDescent="0.3">
      <c r="A27" s="34" t="s">
        <v>18</v>
      </c>
      <c r="B27" s="35"/>
      <c r="C27" s="26">
        <v>31200346000</v>
      </c>
      <c r="D27" s="26">
        <v>15302008714</v>
      </c>
      <c r="E27" s="26">
        <v>46502354714</v>
      </c>
      <c r="F27" s="26">
        <v>34865642000</v>
      </c>
      <c r="G27" s="26">
        <v>16185905742</v>
      </c>
      <c r="H27" s="26">
        <v>51051547742</v>
      </c>
      <c r="I27" s="26">
        <f>+I23+I24</f>
        <v>37757084000</v>
      </c>
      <c r="J27" s="26">
        <f t="shared" ref="J27:K27" si="2">+J23+J24</f>
        <v>0</v>
      </c>
      <c r="K27" s="26">
        <f t="shared" si="2"/>
        <v>37757084000</v>
      </c>
      <c r="L27" s="31">
        <f t="shared" si="1"/>
        <v>8.2930984032934196E-2</v>
      </c>
    </row>
    <row r="28" spans="1:13" ht="27.6" x14ac:dyDescent="0.3">
      <c r="A28" s="32" t="s">
        <v>19</v>
      </c>
      <c r="B28" s="23" t="s">
        <v>20</v>
      </c>
      <c r="C28" s="24">
        <v>200000000</v>
      </c>
      <c r="D28" s="23"/>
      <c r="E28" s="24">
        <v>200000000</v>
      </c>
      <c r="F28" s="24">
        <v>200000000</v>
      </c>
      <c r="G28" s="23"/>
      <c r="H28" s="24">
        <v>200000000</v>
      </c>
      <c r="I28" s="24">
        <v>230000000</v>
      </c>
      <c r="J28" s="23"/>
      <c r="K28" s="24">
        <v>230000000</v>
      </c>
      <c r="L28" s="31">
        <f t="shared" si="1"/>
        <v>0.14999999999999991</v>
      </c>
    </row>
    <row r="29" spans="1:13" x14ac:dyDescent="0.3">
      <c r="A29" s="33"/>
      <c r="B29" s="25" t="s">
        <v>31</v>
      </c>
      <c r="C29" s="23"/>
      <c r="D29" s="24">
        <v>291303941</v>
      </c>
      <c r="E29" s="24">
        <v>291303941</v>
      </c>
      <c r="F29" s="23"/>
      <c r="G29" s="23"/>
      <c r="H29" s="23"/>
      <c r="I29" s="23"/>
      <c r="J29" s="23"/>
      <c r="K29" s="24">
        <v>0</v>
      </c>
      <c r="L29" s="31" t="e">
        <f t="shared" si="1"/>
        <v>#DIV/0!</v>
      </c>
    </row>
    <row r="30" spans="1:13" x14ac:dyDescent="0.3">
      <c r="A30" s="34" t="s">
        <v>21</v>
      </c>
      <c r="B30" s="35"/>
      <c r="C30" s="26">
        <v>200000000</v>
      </c>
      <c r="D30" s="26">
        <v>291303941</v>
      </c>
      <c r="E30" s="26">
        <v>491303941</v>
      </c>
      <c r="F30" s="26">
        <v>200000000</v>
      </c>
      <c r="G30" s="26">
        <v>0</v>
      </c>
      <c r="H30" s="26">
        <v>200000000</v>
      </c>
      <c r="I30" s="26">
        <v>230000000</v>
      </c>
      <c r="J30" s="26">
        <v>0</v>
      </c>
      <c r="K30" s="26">
        <v>230000000</v>
      </c>
      <c r="L30" s="31">
        <f t="shared" si="1"/>
        <v>0.14999999999999991</v>
      </c>
    </row>
    <row r="31" spans="1:13" x14ac:dyDescent="0.3">
      <c r="A31" s="22" t="s">
        <v>22</v>
      </c>
      <c r="B31" s="22"/>
      <c r="C31" s="30">
        <v>429390455000</v>
      </c>
      <c r="D31" s="30">
        <v>69287052132</v>
      </c>
      <c r="E31" s="30">
        <v>498677507132</v>
      </c>
      <c r="F31" s="30">
        <v>483905202000</v>
      </c>
      <c r="G31" s="30">
        <v>65022055163</v>
      </c>
      <c r="H31" s="30">
        <v>548927257163</v>
      </c>
      <c r="I31" s="30">
        <f>+I30+I27+I22</f>
        <v>517073579000</v>
      </c>
      <c r="J31" s="30">
        <f t="shared" ref="J31" si="3">+J30+J27+J22</f>
        <v>36450113201</v>
      </c>
      <c r="K31" s="30">
        <f>+K30+K27+K22</f>
        <v>553523692201</v>
      </c>
      <c r="L31" s="31">
        <f t="shared" si="1"/>
        <v>0.14386803430354522</v>
      </c>
      <c r="M31" s="1">
        <f>+I31-K31</f>
        <v>-36450113201</v>
      </c>
    </row>
    <row r="32" spans="1:13" x14ac:dyDescent="0.3">
      <c r="I32" s="30">
        <v>515666196000</v>
      </c>
      <c r="J32" s="30">
        <v>36450113201</v>
      </c>
      <c r="K32" s="30">
        <v>552116309201</v>
      </c>
      <c r="L32" s="31" t="e">
        <f t="shared" si="1"/>
        <v>#DIV/0!</v>
      </c>
    </row>
    <row r="33" spans="9:11" x14ac:dyDescent="0.3">
      <c r="I33" s="1">
        <f>+I32-I31</f>
        <v>-1407383000</v>
      </c>
      <c r="J33" s="1">
        <f t="shared" ref="J33:K33" si="4">+J32-J31</f>
        <v>0</v>
      </c>
      <c r="K33" s="1">
        <f t="shared" si="4"/>
        <v>-1407383000</v>
      </c>
    </row>
  </sheetData>
  <mergeCells count="14">
    <mergeCell ref="A2:A4"/>
    <mergeCell ref="A5:B5"/>
    <mergeCell ref="A6:A7"/>
    <mergeCell ref="A8:B8"/>
    <mergeCell ref="A10:B10"/>
    <mergeCell ref="A28:A29"/>
    <mergeCell ref="A30:B30"/>
    <mergeCell ref="F16:H16"/>
    <mergeCell ref="I16:K16"/>
    <mergeCell ref="A18:A20"/>
    <mergeCell ref="A22:B22"/>
    <mergeCell ref="A23:A26"/>
    <mergeCell ref="A27:B27"/>
    <mergeCell ref="C16:E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Inversión 2025 (2)</vt:lpstr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2024-12-12T21:03:21Z</dcterms:created>
  <dcterms:modified xsi:type="dcterms:W3CDTF">2025-02-03T19:14:48Z</dcterms:modified>
</cp:coreProperties>
</file>